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ih.Kalakeche\Downloads\"/>
    </mc:Choice>
  </mc:AlternateContent>
  <xr:revisionPtr revIDLastSave="0" documentId="8_{FF47BED1-746C-4B48-9357-FCDBD4949B7A}" xr6:coauthVersionLast="47" xr6:coauthVersionMax="47" xr10:uidLastSave="{00000000-0000-0000-0000-000000000000}"/>
  <bookViews>
    <workbookView xWindow="-100" yWindow="-100" windowWidth="21467" windowHeight="12772" xr2:uid="{6891EA3B-2529-4912-AA0B-182428B1D397}"/>
  </bookViews>
  <sheets>
    <sheet name="Target DC Pow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2" i="3"/>
  <c r="E21" i="3"/>
  <c r="D23" i="3"/>
  <c r="D22" i="3"/>
  <c r="D21" i="3"/>
  <c r="C23" i="3"/>
  <c r="C22" i="3"/>
  <c r="C21" i="3"/>
  <c r="B23" i="3"/>
  <c r="B22" i="3"/>
  <c r="B21" i="3"/>
  <c r="A19" i="3"/>
  <c r="B20" i="3"/>
  <c r="B11" i="3"/>
  <c r="A13" i="3" s="1"/>
  <c r="B14" i="3" l="1"/>
  <c r="B6" i="3" l="1"/>
  <c r="C17" i="3" l="1"/>
  <c r="C16" i="3" s="1"/>
  <c r="D17" i="3"/>
  <c r="D16" i="3" s="1"/>
  <c r="C15" i="3" l="1"/>
  <c r="D15" i="3"/>
  <c r="B17" i="3"/>
  <c r="B16" i="3" s="1"/>
  <c r="E17" i="3"/>
  <c r="E16" i="3" s="1"/>
  <c r="E15" i="3" l="1"/>
  <c r="B15" i="3"/>
</calcChain>
</file>

<file path=xl/sharedStrings.xml><?xml version="1.0" encoding="utf-8"?>
<sst xmlns="http://schemas.openxmlformats.org/spreadsheetml/2006/main" count="18" uniqueCount="14">
  <si>
    <t>Power factor at the inverter output [kWac/kVA]</t>
  </si>
  <si>
    <t>AC power from 1 inverter [kWac]</t>
  </si>
  <si>
    <t>Entradas</t>
  </si>
  <si>
    <t>Potencia módulo [Wdc]</t>
  </si>
  <si>
    <t>Potencia inversor Pmax [kVA]</t>
  </si>
  <si>
    <t>Módulos por string</t>
  </si>
  <si>
    <t>Strings por estructura (Más corta posible)</t>
  </si>
  <si>
    <t xml:space="preserve">Ratio DC/AC deseado </t>
  </si>
  <si>
    <t>Potencia máxima DC [MWdc]</t>
  </si>
  <si>
    <t>Potencia Nominal [MWac]:</t>
  </si>
  <si>
    <t>Potencia máxima DC deseable [MWdc]</t>
  </si>
  <si>
    <t>¿Es esta potencia alcanzable?</t>
  </si>
  <si>
    <t>Opciones ratio DC/AC :</t>
  </si>
  <si>
    <t xml:space="preserve">Cantidad de inversores: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</si>
</sst>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166" fontId="0" fillId="3" borderId="1" xfId="0" applyNumberFormat="1" applyFill="1" applyBorder="1"/>
    <xf numFmtId="166" fontId="0" fillId="3" borderId="2" xfId="0" applyNumberFormat="1" applyFill="1" applyBorder="1"/>
    <xf numFmtId="0" fontId="0" fillId="3" borderId="1" xfId="0" applyFill="1" applyBorder="1"/>
    <xf numFmtId="0" fontId="0" fillId="3" borderId="2" xfId="0" applyFill="1" applyBorder="1"/>
    <xf numFmtId="0" fontId="1" fillId="0" borderId="3" xfId="0" applyFont="1" applyBorder="1"/>
    <xf numFmtId="165" fontId="0" fillId="0" borderId="1" xfId="0" applyNumberFormat="1" applyBorder="1"/>
    <xf numFmtId="0" fontId="0" fillId="2" borderId="0" xfId="0" applyFill="1" applyProtection="1">
      <protection locked="0"/>
    </xf>
    <xf numFmtId="0" fontId="1" fillId="2" borderId="5" xfId="0" applyFon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ont="1" applyBorder="1"/>
  </cellXfs>
  <cellStyles count="1">
    <cellStyle name="Normal" xfId="0" builtinId="0"/>
  </cellStyles>
  <dxfs count="6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040B-C163-4C4E-A308-28912D3427E8}">
  <dimension ref="A1:F26"/>
  <sheetViews>
    <sheetView tabSelected="1" zoomScaleNormal="100" workbookViewId="0">
      <selection activeCell="F10" sqref="F10"/>
    </sheetView>
  </sheetViews>
  <sheetFormatPr defaultRowHeight="14.4" x14ac:dyDescent="0.3"/>
  <cols>
    <col min="1" max="1" width="41.296875" bestFit="1" customWidth="1"/>
    <col min="2" max="2" width="11.19921875" bestFit="1" customWidth="1"/>
    <col min="3" max="3" width="18.59765625" bestFit="1" customWidth="1"/>
    <col min="4" max="4" width="13" bestFit="1" customWidth="1"/>
    <col min="5" max="5" width="11.19921875" bestFit="1" customWidth="1"/>
    <col min="6" max="6" width="10.3984375" bestFit="1" customWidth="1"/>
    <col min="7" max="7" width="9.796875" bestFit="1" customWidth="1"/>
  </cols>
  <sheetData>
    <row r="1" spans="1:5" x14ac:dyDescent="0.3">
      <c r="A1" s="2" t="s">
        <v>2</v>
      </c>
    </row>
    <row r="2" spans="1:5" x14ac:dyDescent="0.3">
      <c r="A2" t="s">
        <v>3</v>
      </c>
      <c r="B2" s="11">
        <v>610</v>
      </c>
    </row>
    <row r="3" spans="1:5" x14ac:dyDescent="0.3">
      <c r="A3" t="s">
        <v>4</v>
      </c>
      <c r="B3" s="11">
        <v>215</v>
      </c>
    </row>
    <row r="4" spans="1:5" x14ac:dyDescent="0.3">
      <c r="A4" t="s">
        <v>5</v>
      </c>
      <c r="B4" s="11">
        <v>25</v>
      </c>
    </row>
    <row r="5" spans="1:5" hidden="1" x14ac:dyDescent="0.3">
      <c r="A5" t="s">
        <v>0</v>
      </c>
      <c r="B5" s="11">
        <v>1</v>
      </c>
    </row>
    <row r="6" spans="1:5" hidden="1" x14ac:dyDescent="0.3">
      <c r="A6" t="s">
        <v>1</v>
      </c>
      <c r="B6" s="11">
        <f>B3*B5</f>
        <v>215</v>
      </c>
    </row>
    <row r="7" spans="1:5" x14ac:dyDescent="0.3">
      <c r="A7" t="s">
        <v>6</v>
      </c>
      <c r="B7" s="11">
        <v>2</v>
      </c>
    </row>
    <row r="8" spans="1:5" ht="14.95" thickBot="1" x14ac:dyDescent="0.35">
      <c r="A8" t="s">
        <v>7</v>
      </c>
      <c r="B8" s="11">
        <v>1.2</v>
      </c>
    </row>
    <row r="9" spans="1:5" ht="14.95" thickBot="1" x14ac:dyDescent="0.35">
      <c r="A9" s="9" t="s">
        <v>10</v>
      </c>
      <c r="B9" s="12">
        <v>79.971000000000004</v>
      </c>
    </row>
    <row r="11" spans="1:5" x14ac:dyDescent="0.3">
      <c r="A11" s="2" t="s">
        <v>11</v>
      </c>
      <c r="B11" t="str">
        <f>IF((B9*10^6/B2)=ROUND((B9*10^6/B2),0),"SÍ","No, las alternativas más cercanas son:")</f>
        <v>SÍ</v>
      </c>
    </row>
    <row r="12" spans="1:5" ht="14.95" thickBot="1" x14ac:dyDescent="0.35"/>
    <row r="13" spans="1:5" ht="14.95" thickBot="1" x14ac:dyDescent="0.35">
      <c r="A13" s="13" t="str">
        <f>IF(B11="YES","RESULTS","OPCIÓN 1")</f>
        <v>OPCIÓN 1</v>
      </c>
      <c r="B13" s="14"/>
      <c r="C13" s="14"/>
      <c r="D13" s="14"/>
      <c r="E13" s="15"/>
    </row>
    <row r="14" spans="1:5" ht="21.6" thickBot="1" x14ac:dyDescent="0.5">
      <c r="A14" s="16" t="s">
        <v>8</v>
      </c>
      <c r="B14" s="4">
        <f>_xlfn.FLOOR.MATH(B9*10^6/B2/B4/B7)*B4*B2*B7/10^6</f>
        <v>79.971000000000004</v>
      </c>
      <c r="C14" s="3"/>
      <c r="D14" s="3"/>
      <c r="E14" s="3"/>
    </row>
    <row r="15" spans="1:5" ht="14.95" thickBot="1" x14ac:dyDescent="0.35">
      <c r="A15" t="s">
        <v>12</v>
      </c>
      <c r="B15" s="5">
        <f>$B$14*10^3/(B17*$B$6)</f>
        <v>1.2076562971911808</v>
      </c>
      <c r="C15" s="5">
        <f>$B$14*10^3/(C17*$B$6)</f>
        <v>1.2037480243847369</v>
      </c>
      <c r="D15" s="6">
        <f>$B$14*10^3/(D17*$B$6)</f>
        <v>1.1998649662415604</v>
      </c>
      <c r="E15" s="5">
        <f>$B$14*10^3/(E17*$B$6)</f>
        <v>1.1960068795333882</v>
      </c>
    </row>
    <row r="16" spans="1:5" ht="14.95" thickBot="1" x14ac:dyDescent="0.35">
      <c r="A16" t="s">
        <v>9</v>
      </c>
      <c r="B16" s="10">
        <f>B17*$B$6/1000</f>
        <v>66.22</v>
      </c>
      <c r="C16" s="10">
        <f t="shared" ref="C16:E16" si="0">C17*$B$6/1000</f>
        <v>66.435000000000002</v>
      </c>
      <c r="D16" s="10">
        <f t="shared" si="0"/>
        <v>66.650000000000006</v>
      </c>
      <c r="E16" s="10">
        <f t="shared" si="0"/>
        <v>66.864999999999995</v>
      </c>
    </row>
    <row r="17" spans="1:6" ht="14.95" thickBot="1" x14ac:dyDescent="0.35">
      <c r="A17" t="s">
        <v>13</v>
      </c>
      <c r="B17" s="7">
        <f>C17-1</f>
        <v>308</v>
      </c>
      <c r="C17" s="7">
        <f>_xlfn.FLOOR.MATH($B$14*1000/$B$8/$B$6)</f>
        <v>309</v>
      </c>
      <c r="D17" s="8">
        <f>_xlfn.CEILING.MATH($B$14*10^3/$B$8/$B$6)</f>
        <v>310</v>
      </c>
      <c r="E17" s="7">
        <f>D17+1</f>
        <v>311</v>
      </c>
    </row>
    <row r="18" spans="1:6" ht="14.95" thickBot="1" x14ac:dyDescent="0.35"/>
    <row r="19" spans="1:6" ht="14.95" thickBot="1" x14ac:dyDescent="0.35">
      <c r="A19" s="13" t="str">
        <f>IF(B11="SÍ","","OPCIÓN 2")</f>
        <v/>
      </c>
      <c r="B19" s="14"/>
      <c r="C19" s="14"/>
      <c r="D19" s="14"/>
      <c r="E19" s="15"/>
    </row>
    <row r="20" spans="1:6" ht="21.6" thickBot="1" x14ac:dyDescent="0.5">
      <c r="A20" s="16" t="s">
        <v>8</v>
      </c>
      <c r="B20" s="4" t="str">
        <f>IF(B11="SÍ","",_xlfn.CEILING.MATH(B9*10^6/B2/B4/B7)*B4*B2*B7/10^6)</f>
        <v/>
      </c>
      <c r="C20" s="3"/>
      <c r="D20" s="3"/>
      <c r="E20" s="3"/>
    </row>
    <row r="21" spans="1:6" ht="14.95" thickBot="1" x14ac:dyDescent="0.35">
      <c r="A21" t="s">
        <v>12</v>
      </c>
      <c r="B21" s="5" t="str">
        <f>IF(B11="SÍ","",IF(B11="YES","",$B$20*10^3/(B23*$B$6)))</f>
        <v/>
      </c>
      <c r="C21" s="5" t="str">
        <f>IF(B11="SÍ","",$B$20*10^3/(C23*$B$6))</f>
        <v/>
      </c>
      <c r="D21" s="6" t="str">
        <f>IF(B11="SÍ","",$B$20*10^3/(D23*$B$6))</f>
        <v/>
      </c>
      <c r="E21" s="5" t="str">
        <f>IF(B11="SÍ","",$B$20*10^3/(E23*$B$6))</f>
        <v/>
      </c>
    </row>
    <row r="22" spans="1:6" ht="14.95" thickBot="1" x14ac:dyDescent="0.35">
      <c r="A22" t="s">
        <v>9</v>
      </c>
      <c r="B22" s="10" t="str">
        <f>IF(B11="SÍ","",B23*$B$6/1000)</f>
        <v/>
      </c>
      <c r="C22" s="10" t="str">
        <f>IF(B11="SÍ","",C23*$B$6/1000)</f>
        <v/>
      </c>
      <c r="D22" s="10" t="str">
        <f>IF(B11="SÍ","",D23*$B$6/1000)</f>
        <v/>
      </c>
      <c r="E22" s="10" t="str">
        <f>IF(B11="SÍ","",E23*$B$6/1000)</f>
        <v/>
      </c>
    </row>
    <row r="23" spans="1:6" ht="14.95" thickBot="1" x14ac:dyDescent="0.35">
      <c r="A23" t="s">
        <v>13</v>
      </c>
      <c r="B23" s="7" t="str">
        <f>IF(B11="SÍ","",C23-1)</f>
        <v/>
      </c>
      <c r="C23" s="7" t="str">
        <f>IF(B11="SÍ","",_xlfn.FLOOR.MATH($B$20*1000/$B$8/$B$6))</f>
        <v/>
      </c>
      <c r="D23" s="8" t="str">
        <f>IF(B11="SÍ","",_xlfn.CEILING.MATH($B$20*1000/$B$8/$B$6))</f>
        <v/>
      </c>
      <c r="E23" s="7" t="str">
        <f>IF(B11="SÍ","",D23+1)</f>
        <v/>
      </c>
    </row>
    <row r="26" spans="1:6" x14ac:dyDescent="0.3">
      <c r="F26" s="1"/>
    </row>
  </sheetData>
  <sheetProtection formatCells="0" formatColumns="0" formatRows="0" insertColumns="0" insertRows="0"/>
  <mergeCells count="2">
    <mergeCell ref="A13:E13"/>
    <mergeCell ref="A19:E19"/>
  </mergeCells>
  <conditionalFormatting sqref="A19:E19">
    <cfRule type="notContainsBlanks" dxfId="5" priority="2">
      <formula>LEN(TRIM(A19))&gt;0</formula>
    </cfRule>
    <cfRule type="containsBlanks" dxfId="4" priority="12">
      <formula>LEN(TRIM(A19))=0</formula>
    </cfRule>
  </conditionalFormatting>
  <conditionalFormatting sqref="B21:E21">
    <cfRule type="notContainsBlanks" dxfId="3" priority="9">
      <formula>LEN(TRIM(B21))&gt;0</formula>
    </cfRule>
  </conditionalFormatting>
  <conditionalFormatting sqref="B21:E23">
    <cfRule type="containsBlanks" dxfId="2" priority="7">
      <formula>LEN(TRIM(B21))=0</formula>
    </cfRule>
  </conditionalFormatting>
  <conditionalFormatting sqref="B22:E22">
    <cfRule type="notContainsBlanks" dxfId="1" priority="6">
      <formula>LEN(TRIM(B22))&gt;0</formula>
    </cfRule>
  </conditionalFormatting>
  <conditionalFormatting sqref="B23:E23">
    <cfRule type="notContainsBlanks" dxfId="0" priority="4">
      <formula>LEN(TRIM(B23))&gt;0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 DC Power</vt:lpstr>
    </vt:vector>
  </TitlesOfParts>
  <Manager/>
  <Company>RatedPower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Bernardino Martin</dc:creator>
  <cp:keywords/>
  <dc:description/>
  <cp:lastModifiedBy>Samih Kalakeche</cp:lastModifiedBy>
  <cp:revision/>
  <dcterms:created xsi:type="dcterms:W3CDTF">2022-05-18T19:04:46Z</dcterms:created>
  <dcterms:modified xsi:type="dcterms:W3CDTF">2024-07-08T13:15:33Z</dcterms:modified>
  <cp:category/>
  <cp:contentStatus/>
</cp:coreProperties>
</file>