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rillinginfo-my.sharepoint.com/personal/matteo_menazzi_drillinginfo_com/Documents/Documents/pvDesign/Tutorials/Set DC Capacity/"/>
    </mc:Choice>
  </mc:AlternateContent>
  <xr:revisionPtr revIDLastSave="284" documentId="8_{EC0CEAB9-5A8A-4A17-BEAB-57D545360DEE}" xr6:coauthVersionLast="47" xr6:coauthVersionMax="47" xr10:uidLastSave="{F3780EAF-ADED-41B2-894D-300E2FDA180D}"/>
  <bookViews>
    <workbookView xWindow="-96" yWindow="-96" windowWidth="23232" windowHeight="12552" xr2:uid="{6891EA3B-2529-4912-AA0B-182428B1D397}"/>
  </bookViews>
  <sheets>
    <sheet name="Target DC Power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3" l="1"/>
  <c r="A19" i="3" s="1"/>
  <c r="B14" i="3"/>
  <c r="A13" i="3" l="1"/>
  <c r="A21" i="3"/>
  <c r="A23" i="3"/>
  <c r="B20" i="3"/>
  <c r="B6" i="3" l="1"/>
  <c r="D23" i="3" l="1"/>
  <c r="C23" i="3"/>
  <c r="C17" i="3"/>
  <c r="C16" i="3" s="1"/>
  <c r="D17" i="3"/>
  <c r="D16" i="3" s="1"/>
  <c r="C22" i="3" l="1"/>
  <c r="B23" i="3"/>
  <c r="C21" i="3"/>
  <c r="D21" i="3"/>
  <c r="D22" i="3"/>
  <c r="E23" i="3"/>
  <c r="C15" i="3"/>
  <c r="D15" i="3"/>
  <c r="B17" i="3"/>
  <c r="B16" i="3" s="1"/>
  <c r="E17" i="3"/>
  <c r="E16" i="3" s="1"/>
  <c r="B22" i="3" l="1"/>
  <c r="B21" i="3"/>
  <c r="E22" i="3"/>
  <c r="E21" i="3"/>
  <c r="E15" i="3"/>
  <c r="B15" i="3"/>
</calcChain>
</file>

<file path=xl/sharedStrings.xml><?xml version="1.0" encoding="utf-8"?>
<sst xmlns="http://schemas.openxmlformats.org/spreadsheetml/2006/main" count="16" uniqueCount="14">
  <si>
    <t>Power factor at the inverter output [kWac/kVA]</t>
  </si>
  <si>
    <t>AC power from 1 inverter [kWac]</t>
  </si>
  <si>
    <t>Desired DC/AC ratio</t>
  </si>
  <si>
    <t>Number of inverters:</t>
  </si>
  <si>
    <t xml:space="preserve">Is this target achievable? </t>
  </si>
  <si>
    <t>DC/AC ratio options:</t>
  </si>
  <si>
    <t>INPUTS</t>
  </si>
  <si>
    <t>Inverter Power Pmax [kVA]</t>
  </si>
  <si>
    <t>Modules per string</t>
  </si>
  <si>
    <t>String per structure (Shortest Possible)</t>
  </si>
  <si>
    <t>DC Peak Power Target [MWdc]</t>
  </si>
  <si>
    <t>DC Peak Power [MWdc]:</t>
  </si>
  <si>
    <t>Rated Power [MWac]:</t>
  </si>
  <si>
    <t>Module Power [Wdc]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</si>
</sst>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"/>
    <numFmt numFmtId="165" formatCode="0.000"/>
    <numFmt numFmtId="169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169" fontId="0" fillId="3" borderId="1" xfId="0" applyNumberFormat="1" applyFill="1" applyBorder="1"/>
    <xf numFmtId="169" fontId="0" fillId="3" borderId="2" xfId="0" applyNumberFormat="1" applyFont="1" applyFill="1" applyBorder="1"/>
    <xf numFmtId="0" fontId="0" fillId="3" borderId="1" xfId="0" applyFill="1" applyBorder="1"/>
    <xf numFmtId="0" fontId="0" fillId="3" borderId="2" xfId="0" applyFont="1" applyFill="1" applyBorder="1"/>
    <xf numFmtId="0" fontId="1" fillId="0" borderId="3" xfId="0" applyFont="1" applyBorder="1"/>
    <xf numFmtId="165" fontId="0" fillId="0" borderId="1" xfId="0" applyNumberFormat="1" applyFill="1" applyBorder="1"/>
    <xf numFmtId="0" fontId="0" fillId="2" borderId="0" xfId="0" applyFill="1" applyProtection="1">
      <protection locked="0"/>
    </xf>
    <xf numFmtId="0" fontId="1" fillId="2" borderId="5" xfId="0" applyFont="1" applyFill="1" applyBorder="1" applyProtection="1">
      <protection locked="0"/>
    </xf>
  </cellXfs>
  <cellStyles count="1">
    <cellStyle name="Normal" xfId="0" builtinId="0"/>
  </cellStyles>
  <dxfs count="8">
    <dxf>
      <fill>
        <patternFill patternType="none">
          <bgColor auto="1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040B-C163-4C4E-A308-28912D3427E8}">
  <dimension ref="A1:F26"/>
  <sheetViews>
    <sheetView tabSelected="1" zoomScaleNormal="100" workbookViewId="0">
      <selection activeCell="A4" sqref="A4"/>
    </sheetView>
  </sheetViews>
  <sheetFormatPr defaultRowHeight="14.4" x14ac:dyDescent="0.55000000000000004"/>
  <cols>
    <col min="1" max="1" width="31.3671875" customWidth="1"/>
    <col min="2" max="2" width="11.15625" bestFit="1" customWidth="1"/>
    <col min="3" max="3" width="18.62890625" bestFit="1" customWidth="1"/>
    <col min="4" max="4" width="13" bestFit="1" customWidth="1"/>
    <col min="5" max="5" width="11.15625" bestFit="1" customWidth="1"/>
    <col min="6" max="6" width="10.41796875" bestFit="1" customWidth="1"/>
    <col min="7" max="7" width="9.7890625" bestFit="1" customWidth="1"/>
  </cols>
  <sheetData>
    <row r="1" spans="1:5" x14ac:dyDescent="0.55000000000000004">
      <c r="A1" s="5" t="s">
        <v>6</v>
      </c>
    </row>
    <row r="2" spans="1:5" x14ac:dyDescent="0.55000000000000004">
      <c r="A2" t="s">
        <v>13</v>
      </c>
      <c r="B2" s="15">
        <v>610</v>
      </c>
    </row>
    <row r="3" spans="1:5" x14ac:dyDescent="0.55000000000000004">
      <c r="A3" t="s">
        <v>7</v>
      </c>
      <c r="B3" s="15">
        <v>215</v>
      </c>
    </row>
    <row r="4" spans="1:5" x14ac:dyDescent="0.55000000000000004">
      <c r="A4" t="s">
        <v>8</v>
      </c>
      <c r="B4" s="15">
        <v>25</v>
      </c>
    </row>
    <row r="5" spans="1:5" hidden="1" x14ac:dyDescent="0.55000000000000004">
      <c r="A5" t="s">
        <v>0</v>
      </c>
      <c r="B5" s="15">
        <v>1</v>
      </c>
    </row>
    <row r="6" spans="1:5" hidden="1" x14ac:dyDescent="0.55000000000000004">
      <c r="A6" t="s">
        <v>1</v>
      </c>
      <c r="B6" s="15">
        <f>B3*B5</f>
        <v>215</v>
      </c>
    </row>
    <row r="7" spans="1:5" x14ac:dyDescent="0.55000000000000004">
      <c r="A7" t="s">
        <v>9</v>
      </c>
      <c r="B7" s="15">
        <v>2</v>
      </c>
    </row>
    <row r="8" spans="1:5" ht="14.7" thickBot="1" x14ac:dyDescent="0.6">
      <c r="A8" s="6" t="s">
        <v>2</v>
      </c>
      <c r="B8" s="15">
        <v>1.2</v>
      </c>
    </row>
    <row r="9" spans="1:5" ht="14.7" thickBot="1" x14ac:dyDescent="0.6">
      <c r="A9" s="13" t="s">
        <v>10</v>
      </c>
      <c r="B9" s="16">
        <v>10</v>
      </c>
    </row>
    <row r="11" spans="1:5" x14ac:dyDescent="0.55000000000000004">
      <c r="A11" s="5" t="s">
        <v>4</v>
      </c>
      <c r="B11" t="str">
        <f>IF((B9*10^6/B2)=ROUND((B9*10^6/B2),0),"YES","No, the closest alternatives are:")</f>
        <v>No, the closest alternatives are:</v>
      </c>
    </row>
    <row r="12" spans="1:5" ht="14.7" thickBot="1" x14ac:dyDescent="0.6"/>
    <row r="13" spans="1:5" ht="14.7" thickBot="1" x14ac:dyDescent="0.6">
      <c r="A13" s="2" t="str">
        <f>IF(B11="YES","RESULTS","OPTION 1")</f>
        <v>OPTION 1</v>
      </c>
      <c r="B13" s="3"/>
      <c r="C13" s="3"/>
      <c r="D13" s="3"/>
      <c r="E13" s="4"/>
    </row>
    <row r="14" spans="1:5" ht="20.7" thickBot="1" x14ac:dyDescent="0.8">
      <c r="A14" t="s">
        <v>11</v>
      </c>
      <c r="B14" s="8">
        <f>_xlfn.FLOOR.MATH(B9*10^6/B2/B4/B7)*B4*B2*B7/10^6</f>
        <v>9.9734999999999996</v>
      </c>
      <c r="C14" s="7"/>
      <c r="D14" s="7"/>
      <c r="E14" s="7"/>
    </row>
    <row r="15" spans="1:5" ht="14.7" thickBot="1" x14ac:dyDescent="0.6">
      <c r="A15" t="s">
        <v>5</v>
      </c>
      <c r="B15" s="9">
        <f>$B$14*10^3/(B17*$B$6)</f>
        <v>1.2537397862979258</v>
      </c>
      <c r="C15" s="9">
        <f>$B$14*10^3/(C17*$B$6)</f>
        <v>1.2207466340269277</v>
      </c>
      <c r="D15" s="10">
        <f>$B$14*10^3/(D17*$B$6)</f>
        <v>1.1894454382826476</v>
      </c>
      <c r="E15" s="9">
        <f>$B$14*10^3/(E17*$B$6)</f>
        <v>1.1597093023255813</v>
      </c>
    </row>
    <row r="16" spans="1:5" ht="14.7" thickBot="1" x14ac:dyDescent="0.6">
      <c r="A16" t="s">
        <v>12</v>
      </c>
      <c r="B16" s="14">
        <f>B17*$B$6/1000</f>
        <v>7.9550000000000001</v>
      </c>
      <c r="C16" s="14">
        <f t="shared" ref="C16:E16" si="0">C17*$B$6/1000</f>
        <v>8.17</v>
      </c>
      <c r="D16" s="14">
        <f t="shared" si="0"/>
        <v>8.3849999999999998</v>
      </c>
      <c r="E16" s="14">
        <f t="shared" si="0"/>
        <v>8.6</v>
      </c>
    </row>
    <row r="17" spans="1:6" ht="14.7" thickBot="1" x14ac:dyDescent="0.6">
      <c r="A17" t="s">
        <v>3</v>
      </c>
      <c r="B17" s="11">
        <f>C17-1</f>
        <v>37</v>
      </c>
      <c r="C17" s="11">
        <f>_xlfn.FLOOR.MATH($B$14*1000/$B$8/$B$6)</f>
        <v>38</v>
      </c>
      <c r="D17" s="12">
        <f>_xlfn.CEILING.MATH($B$14*10^3/$B$8/$B$6)</f>
        <v>39</v>
      </c>
      <c r="E17" s="11">
        <f>D17+1</f>
        <v>40</v>
      </c>
    </row>
    <row r="18" spans="1:6" ht="14.7" thickBot="1" x14ac:dyDescent="0.6"/>
    <row r="19" spans="1:6" ht="14.7" thickBot="1" x14ac:dyDescent="0.6">
      <c r="A19" s="2" t="str">
        <f>IF(B11="YES","","OPTION 2")</f>
        <v>OPTION 2</v>
      </c>
      <c r="B19" s="3"/>
      <c r="C19" s="3"/>
      <c r="D19" s="3"/>
      <c r="E19" s="4"/>
    </row>
    <row r="20" spans="1:6" ht="20.7" thickBot="1" x14ac:dyDescent="0.8">
      <c r="A20" t="s">
        <v>11</v>
      </c>
      <c r="B20" s="8">
        <f>IF(B11="YES","",_xlfn.CEILING.MATH(B9*10^6/B2/B4/B7)*B4*B2*B7/10^6)</f>
        <v>10.004</v>
      </c>
      <c r="C20" s="7"/>
      <c r="D20" s="7"/>
      <c r="E20" s="7"/>
    </row>
    <row r="21" spans="1:6" ht="14.7" thickBot="1" x14ac:dyDescent="0.6">
      <c r="A21" t="str">
        <f>IF(B11="YES","","DC/AC ratio:")</f>
        <v>DC/AC ratio:</v>
      </c>
      <c r="B21" s="9">
        <f>IF(B11="YES","",IF(B11="YES","",$B$20*10^3/(B23*$B$6)))</f>
        <v>1.2575738529226901</v>
      </c>
      <c r="C21" s="9">
        <f>IF(B11="YES","",$B$20*10^3/(C23*$B$6))</f>
        <v>1.2244798041615668</v>
      </c>
      <c r="D21" s="10">
        <f>IF(B11="YES","",$B$20*10^3/(D23*$B$6))</f>
        <v>1.193082886106142</v>
      </c>
      <c r="E21" s="9">
        <f>IF(B11="YES","",$B$20*10^3/(E23*$B$6))</f>
        <v>1.1632558139534883</v>
      </c>
    </row>
    <row r="22" spans="1:6" ht="14.7" thickBot="1" x14ac:dyDescent="0.6">
      <c r="A22" t="s">
        <v>12</v>
      </c>
      <c r="B22" s="14">
        <f>IF(B11="YES","",B23*$B$6/1000)</f>
        <v>7.9550000000000001</v>
      </c>
      <c r="C22" s="14">
        <f>IF(B11="YES","",C23*$B$6/1000)</f>
        <v>8.17</v>
      </c>
      <c r="D22" s="14">
        <f>IF(B11="YES","",D23*$B$6/1000)</f>
        <v>8.3849999999999998</v>
      </c>
      <c r="E22" s="14">
        <f>IF(B11="YES","",E23*$B$6/1000)</f>
        <v>8.6</v>
      </c>
    </row>
    <row r="23" spans="1:6" ht="14.7" thickBot="1" x14ac:dyDescent="0.6">
      <c r="A23" t="str">
        <f>IF(B11="YES","","Number of inverters:")</f>
        <v>Number of inverters:</v>
      </c>
      <c r="B23" s="11">
        <f>IF(B11="YES","",C23-1)</f>
        <v>37</v>
      </c>
      <c r="C23" s="11">
        <f>IF(B11="YES","",_xlfn.FLOOR.MATH($B$20*1000/$B$8/$B$6))</f>
        <v>38</v>
      </c>
      <c r="D23" s="12">
        <f>IF(B11="YES","",_xlfn.CEILING.MATH($B$20*1000/$B$8/$B$6))</f>
        <v>39</v>
      </c>
      <c r="E23" s="11">
        <f>IF(B11="YES","",D23+1)</f>
        <v>40</v>
      </c>
    </row>
    <row r="26" spans="1:6" x14ac:dyDescent="0.55000000000000004">
      <c r="F26" s="1"/>
    </row>
  </sheetData>
  <sheetProtection sheet="1" objects="1" scenarios="1" formatCells="0" formatColumns="0" formatRows="0" insertColumns="0" insertRows="0"/>
  <mergeCells count="2">
    <mergeCell ref="A13:E13"/>
    <mergeCell ref="A19:E19"/>
  </mergeCells>
  <conditionalFormatting sqref="B21:E21">
    <cfRule type="containsBlanks" dxfId="7" priority="7">
      <formula>LEN(TRIM(B21))=0</formula>
    </cfRule>
    <cfRule type="notContainsBlanks" dxfId="6" priority="9">
      <formula>LEN(TRIM(B21))&gt;0</formula>
    </cfRule>
  </conditionalFormatting>
  <conditionalFormatting sqref="B22:E22">
    <cfRule type="notContainsBlanks" dxfId="5" priority="6">
      <formula>LEN(TRIM(B22))&gt;0</formula>
    </cfRule>
    <cfRule type="containsBlanks" dxfId="4" priority="10">
      <formula>LEN(TRIM(B22))=0</formula>
    </cfRule>
  </conditionalFormatting>
  <conditionalFormatting sqref="B23:E23">
    <cfRule type="notContainsBlanks" dxfId="3" priority="4">
      <formula>LEN(TRIM(B23))&gt;0</formula>
    </cfRule>
    <cfRule type="containsBlanks" dxfId="2" priority="10">
      <formula>LEN(TRIM(B23))=0</formula>
    </cfRule>
  </conditionalFormatting>
  <conditionalFormatting sqref="A19:E19">
    <cfRule type="notContainsBlanks" dxfId="1" priority="2">
      <formula>LEN(TRIM(A19))&gt;0</formula>
    </cfRule>
    <cfRule type="containsBlanks" dxfId="0" priority="10">
      <formula>LEN(TRIM(A19))=0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Target DC Power</vt:lpstr>
    </vt:vector>
  </TitlesOfParts>
  <Manager/>
  <Company>RatedPower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Bernardino Martin</dc:creator>
  <cp:keywords/>
  <dc:description/>
  <cp:lastModifiedBy>Matteo Menazzi</cp:lastModifiedBy>
  <cp:revision/>
  <dcterms:created xsi:type="dcterms:W3CDTF">2022-05-18T19:04:46Z</dcterms:created>
  <dcterms:modified xsi:type="dcterms:W3CDTF">2024-06-26T08:53:38Z</dcterms:modified>
  <cp:category/>
  <cp:contentStatus/>
</cp:coreProperties>
</file>